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2" activeTab="0"/>
  </bookViews>
  <sheets>
    <sheet name="Sheet2" sheetId="1" r:id="rId1"/>
    <sheet name="Sheet1" sheetId="2" r:id="rId2"/>
    <sheet name="Sheet4" sheetId="3" r:id="rId3"/>
  </sheets>
  <definedNames/>
  <calcPr fullCalcOnLoad="1"/>
</workbook>
</file>

<file path=xl/sharedStrings.xml><?xml version="1.0" encoding="utf-8"?>
<sst xmlns="http://schemas.openxmlformats.org/spreadsheetml/2006/main" count="36" uniqueCount="29">
  <si>
    <t>Cash Flow Diagram</t>
  </si>
  <si>
    <t>MULTIPLE SHEETS</t>
  </si>
  <si>
    <t>A====&gt;</t>
  </si>
  <si>
    <t>BMW Purchase Price</t>
  </si>
  <si>
    <t># of Monthly Payments</t>
  </si>
  <si>
    <t xml:space="preserve">Annual Interest Rate </t>
  </si>
  <si>
    <t>Month</t>
  </si>
  <si>
    <t>months</t>
  </si>
  <si>
    <t>Monthly Payment</t>
  </si>
  <si>
    <t>/month</t>
  </si>
  <si>
    <t>Payment</t>
  </si>
  <si>
    <t>Total</t>
  </si>
  <si>
    <t>Excel Calculation</t>
  </si>
  <si>
    <t>Balance</t>
  </si>
  <si>
    <t>Value</t>
  </si>
  <si>
    <t>ESM-450  Class #2</t>
  </si>
  <si>
    <t>Example #1</t>
  </si>
  <si>
    <t>PMT(0.18/12, 36, 0, $75000)</t>
  </si>
  <si>
    <t>Owe at end of month</t>
  </si>
  <si>
    <t>i===&gt;</t>
  </si>
  <si>
    <t>PMT</t>
  </si>
  <si>
    <t>Owe after PMT</t>
  </si>
  <si>
    <t>Per Year</t>
  </si>
  <si>
    <t>Interest</t>
  </si>
  <si>
    <t>Principle</t>
  </si>
  <si>
    <t>Owe at EoM</t>
  </si>
  <si>
    <t>A=&gt;</t>
  </si>
  <si>
    <t>i=&gt;</t>
  </si>
  <si>
    <t>("A" is uniform amount")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</si>
</sst>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0"/>
    <numFmt numFmtId="168" formatCode="0.0000"/>
    <numFmt numFmtId="169" formatCode="0.000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0.0%"/>
    <numFmt numFmtId="173" formatCode="_(&quot;$&quot;* #,##0.000_);_(&quot;$&quot;* \(#,##0.000\);_(&quot;$&quot;* &quot;-&quot;??_);_(@_)"/>
    <numFmt numFmtId="174" formatCode="_(&quot;$&quot;* #,##0.0000_);_(&quot;$&quot;* \(#,##0.0000\);_(&quot;$&quot;* &quot;-&quot;??_);_(@_)"/>
    <numFmt numFmtId="175" formatCode="0.0"/>
    <numFmt numFmtId="176" formatCode="0.000000"/>
  </numFmts>
  <fonts count="45">
    <font>
      <sz val="10"/>
      <name val="Arial"/>
      <family val="0"/>
    </font>
    <font>
      <sz val="13.3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171" fontId="4" fillId="0" borderId="0" xfId="44" applyNumberFormat="1" applyFont="1" applyAlignment="1">
      <alignment/>
    </xf>
    <xf numFmtId="9" fontId="3" fillId="0" borderId="0" xfId="0" applyNumberFormat="1" applyFont="1" applyAlignment="1">
      <alignment/>
    </xf>
    <xf numFmtId="172" fontId="4" fillId="0" borderId="0" xfId="57" applyNumberFormat="1" applyFont="1" applyAlignment="1">
      <alignment/>
    </xf>
    <xf numFmtId="0" fontId="3" fillId="0" borderId="0" xfId="0" applyFont="1" applyAlignment="1" quotePrefix="1">
      <alignment/>
    </xf>
    <xf numFmtId="44" fontId="4" fillId="0" borderId="0" xfId="44" applyFont="1" applyAlignment="1">
      <alignment/>
    </xf>
    <xf numFmtId="0" fontId="5" fillId="0" borderId="0" xfId="0" applyFont="1" applyAlignment="1">
      <alignment horizontal="center"/>
    </xf>
    <xf numFmtId="171" fontId="3" fillId="0" borderId="0" xfId="44" applyNumberFormat="1" applyFont="1" applyAlignment="1">
      <alignment/>
    </xf>
    <xf numFmtId="44" fontId="3" fillId="0" borderId="0" xfId="44" applyFont="1" applyAlignment="1">
      <alignment/>
    </xf>
    <xf numFmtId="43" fontId="3" fillId="0" borderId="0" xfId="0" applyNumberFormat="1" applyFont="1" applyAlignment="1">
      <alignment/>
    </xf>
    <xf numFmtId="8" fontId="3" fillId="0" borderId="0" xfId="0" applyNumberFormat="1" applyFont="1" applyAlignment="1">
      <alignment/>
    </xf>
    <xf numFmtId="171" fontId="3" fillId="0" borderId="0" xfId="0" applyNumberFormat="1" applyFont="1" applyAlignment="1">
      <alignment/>
    </xf>
    <xf numFmtId="8" fontId="4" fillId="0" borderId="0" xfId="0" applyNumberFormat="1" applyFon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0" xfId="0" applyNumberFormat="1" applyFont="1" applyAlignment="1">
      <alignment horizontal="center"/>
    </xf>
    <xf numFmtId="2" fontId="1" fillId="0" borderId="0" xfId="0" applyNumberFormat="1" applyFont="1" applyAlignment="1">
      <alignment/>
    </xf>
    <xf numFmtId="2" fontId="3" fillId="0" borderId="0" xfId="0" applyNumberFormat="1" applyFont="1" applyAlignment="1">
      <alignment horizontal="center" wrapText="1"/>
    </xf>
    <xf numFmtId="2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2" fontId="26" fillId="0" borderId="0" xfId="0" applyNumberFormat="1" applyFont="1" applyAlignment="1">
      <alignment/>
    </xf>
    <xf numFmtId="2" fontId="26" fillId="0" borderId="0" xfId="0" applyNumberFormat="1" applyFont="1" applyAlignment="1">
      <alignment horizontal="center"/>
    </xf>
    <xf numFmtId="2" fontId="27" fillId="0" borderId="0" xfId="0" applyNumberFormat="1" applyFont="1" applyAlignment="1">
      <alignment horizontal="center"/>
    </xf>
    <xf numFmtId="169" fontId="3" fillId="0" borderId="0" xfId="0" applyNumberFormat="1" applyFont="1" applyAlignment="1">
      <alignment/>
    </xf>
    <xf numFmtId="10" fontId="26" fillId="0" borderId="0" xfId="57" applyNumberFormat="1" applyFont="1" applyAlignment="1">
      <alignment/>
    </xf>
    <xf numFmtId="2" fontId="26" fillId="0" borderId="0" xfId="0" applyNumberFormat="1" applyFont="1" applyAlignment="1">
      <alignment horizontal="right"/>
    </xf>
    <xf numFmtId="44" fontId="26" fillId="0" borderId="0" xfId="44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75"/>
          <c:y val="0.0335"/>
          <c:w val="0.74975"/>
          <c:h val="0.85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Sheet1!$N$18</c:f>
              <c:strCache>
                <c:ptCount val="1"/>
                <c:pt idx="0">
                  <c:v>Interest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Sheet1!$A$5:$A$40</c:f>
              <c:numCach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</c:numCache>
            </c:numRef>
          </c:cat>
          <c:val>
            <c:numRef>
              <c:f>Sheet2!$E$5:$E$40</c:f>
              <c:numCache/>
            </c:numRef>
          </c:val>
        </c:ser>
        <c:ser>
          <c:idx val="1"/>
          <c:order val="1"/>
          <c:tx>
            <c:strRef>
              <c:f>Sheet1!$O$18</c:f>
              <c:strCache>
                <c:ptCount val="1"/>
                <c:pt idx="0">
                  <c:v>Principle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Sheet2!$F$5:$F$40</c:f>
              <c:numCache/>
            </c:numRef>
          </c:val>
        </c:ser>
        <c:axId val="15605736"/>
        <c:axId val="6233897"/>
      </c:barChart>
      <c:catAx>
        <c:axId val="156057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payment number</a:t>
                </a:r>
              </a:p>
            </c:rich>
          </c:tx>
          <c:layout>
            <c:manualLayout>
              <c:xMode val="factor"/>
              <c:yMode val="factor"/>
              <c:x val="-0.03025"/>
              <c:y val="-0.0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3897"/>
        <c:crosses val="autoZero"/>
        <c:auto val="1"/>
        <c:lblOffset val="100"/>
        <c:tickLblSkip val="3"/>
        <c:noMultiLvlLbl val="0"/>
      </c:catAx>
      <c:valAx>
        <c:axId val="62338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</a:t>
                </a:r>
              </a:p>
            </c:rich>
          </c:tx>
          <c:layout>
            <c:manualLayout>
              <c:xMode val="factor"/>
              <c:yMode val="factor"/>
              <c:x val="-0.025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6057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25"/>
          <c:y val="0.33075"/>
          <c:w val="0.142"/>
          <c:h val="0.14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25"/>
          <c:y val="0.03825"/>
          <c:w val="0.75"/>
          <c:h val="0.83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Sheet1!$N$18</c:f>
              <c:strCache>
                <c:ptCount val="1"/>
                <c:pt idx="0">
                  <c:v>Interest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Sheet1!$A$5:$A$40</c:f>
              <c:numCache/>
            </c:numRef>
          </c:cat>
          <c:val>
            <c:numRef>
              <c:f>Sheet1!$F$5:$F$40</c:f>
              <c:numCache/>
            </c:numRef>
          </c:val>
        </c:ser>
        <c:ser>
          <c:idx val="1"/>
          <c:order val="1"/>
          <c:tx>
            <c:strRef>
              <c:f>Sheet1!$O$18</c:f>
              <c:strCache>
                <c:ptCount val="1"/>
                <c:pt idx="0">
                  <c:v>Principle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Sheet1!$G$5:$G$40</c:f>
              <c:numCache/>
            </c:numRef>
          </c:val>
        </c:ser>
        <c:axId val="56105074"/>
        <c:axId val="35183619"/>
      </c:barChart>
      <c:catAx>
        <c:axId val="561050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payment number</a:t>
                </a:r>
              </a:p>
            </c:rich>
          </c:tx>
          <c:layout>
            <c:manualLayout>
              <c:xMode val="factor"/>
              <c:yMode val="factor"/>
              <c:x val="-0.0415"/>
              <c:y val="-0.0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83619"/>
        <c:crosses val="autoZero"/>
        <c:auto val="1"/>
        <c:lblOffset val="100"/>
        <c:tickLblSkip val="3"/>
        <c:noMultiLvlLbl val="0"/>
      </c:catAx>
      <c:valAx>
        <c:axId val="351836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</a:t>
                </a:r>
              </a:p>
            </c:rich>
          </c:tx>
          <c:layout>
            <c:manualLayout>
              <c:xMode val="factor"/>
              <c:yMode val="factor"/>
              <c:x val="-0.02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1050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375"/>
          <c:y val="0.301"/>
          <c:w val="0.1445"/>
          <c:h val="0.1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276225</xdr:colOff>
      <xdr:row>0</xdr:row>
      <xdr:rowOff>95250</xdr:rowOff>
    </xdr:from>
    <xdr:to>
      <xdr:col>21</xdr:col>
      <xdr:colOff>276225</xdr:colOff>
      <xdr:row>15</xdr:row>
      <xdr:rowOff>66675</xdr:rowOff>
    </xdr:to>
    <xdr:graphicFrame>
      <xdr:nvGraphicFramePr>
        <xdr:cNvPr id="1" name="Chart 1"/>
        <xdr:cNvGraphicFramePr/>
      </xdr:nvGraphicFramePr>
      <xdr:xfrm>
        <a:off x="6229350" y="95250"/>
        <a:ext cx="731520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152400</xdr:colOff>
      <xdr:row>0</xdr:row>
      <xdr:rowOff>123825</xdr:rowOff>
    </xdr:from>
    <xdr:to>
      <xdr:col>21</xdr:col>
      <xdr:colOff>428625</xdr:colOff>
      <xdr:row>16</xdr:row>
      <xdr:rowOff>57150</xdr:rowOff>
    </xdr:to>
    <xdr:graphicFrame>
      <xdr:nvGraphicFramePr>
        <xdr:cNvPr id="1" name="Chart 1"/>
        <xdr:cNvGraphicFramePr/>
      </xdr:nvGraphicFramePr>
      <xdr:xfrm>
        <a:off x="8591550" y="123825"/>
        <a:ext cx="637222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D1">
      <selection activeCell="F4" sqref="F4"/>
    </sheetView>
  </sheetViews>
  <sheetFormatPr defaultColWidth="9.140625" defaultRowHeight="12.75"/>
  <cols>
    <col min="1" max="2" width="9.140625" style="16" customWidth="1"/>
    <col min="3" max="3" width="12.140625" style="15" customWidth="1"/>
    <col min="4" max="4" width="12.00390625" style="16" customWidth="1"/>
    <col min="5" max="7" width="9.140625" style="16" customWidth="1"/>
    <col min="8" max="8" width="10.28125" style="16" bestFit="1" customWidth="1"/>
    <col min="9" max="16384" width="9.140625" style="16" customWidth="1"/>
  </cols>
  <sheetData>
    <row r="1" spans="3:7" ht="12.75">
      <c r="C1" s="19" t="s">
        <v>1</v>
      </c>
      <c r="F1" s="16">
        <v>0.18</v>
      </c>
      <c r="G1" s="16" t="s">
        <v>22</v>
      </c>
    </row>
    <row r="2" spans="1:8" ht="16.5">
      <c r="A2" s="17"/>
      <c r="E2" s="17" t="s">
        <v>19</v>
      </c>
      <c r="F2" s="27">
        <v>0.015</v>
      </c>
      <c r="G2" s="20"/>
      <c r="H2" s="16">
        <f>-PMT(F2,A40,D4)</f>
        <v>2711.429665193763</v>
      </c>
    </row>
    <row r="3" spans="1:7" s="20" customFormat="1" ht="48.75" customHeight="1">
      <c r="A3" s="17"/>
      <c r="B3" s="17" t="s">
        <v>20</v>
      </c>
      <c r="C3" s="21" t="s">
        <v>18</v>
      </c>
      <c r="D3" s="18" t="s">
        <v>21</v>
      </c>
      <c r="E3" s="16" t="s">
        <v>2</v>
      </c>
      <c r="F3" s="16">
        <v>2711.4296651937593</v>
      </c>
      <c r="G3" s="16"/>
    </row>
    <row r="4" spans="1:6" ht="12.75">
      <c r="A4" s="16">
        <v>0</v>
      </c>
      <c r="D4" s="16">
        <v>75000</v>
      </c>
      <c r="E4" s="16" t="s">
        <v>23</v>
      </c>
      <c r="F4" s="16" t="s">
        <v>24</v>
      </c>
    </row>
    <row r="5" spans="1:8" ht="12.75">
      <c r="A5" s="16">
        <v>1</v>
      </c>
      <c r="B5" s="16">
        <f aca="true" t="shared" si="0" ref="B5:B40">-$F$3</f>
        <v>-2711.4296651937593</v>
      </c>
      <c r="C5" s="15">
        <f aca="true" t="shared" si="1" ref="C5:C40">D4*(1+$F$2)</f>
        <v>76124.99999999999</v>
      </c>
      <c r="D5" s="16">
        <f>C5+B5</f>
        <v>73413.57033480622</v>
      </c>
      <c r="E5" s="16">
        <f>D4*$F$2</f>
        <v>1125</v>
      </c>
      <c r="F5" s="16">
        <f>-B5-E5</f>
        <v>1586.4296651937593</v>
      </c>
      <c r="H5" s="16" t="s">
        <v>0</v>
      </c>
    </row>
    <row r="6" spans="1:6" ht="12.75">
      <c r="A6" s="16">
        <v>2</v>
      </c>
      <c r="B6" s="16">
        <f t="shared" si="0"/>
        <v>-2711.4296651937593</v>
      </c>
      <c r="C6" s="15">
        <f t="shared" si="1"/>
        <v>74514.77388982831</v>
      </c>
      <c r="D6" s="16">
        <f aca="true" t="shared" si="2" ref="D6:D40">C6+B6</f>
        <v>71803.34422463455</v>
      </c>
      <c r="E6" s="16">
        <f aca="true" t="shared" si="3" ref="E6:E40">D5*$F$2</f>
        <v>1101.2035550220933</v>
      </c>
      <c r="F6" s="16">
        <f aca="true" t="shared" si="4" ref="F6:F40">-B6-E6</f>
        <v>1610.226110171666</v>
      </c>
    </row>
    <row r="7" spans="1:6" ht="12.75">
      <c r="A7" s="16">
        <v>3</v>
      </c>
      <c r="B7" s="16">
        <f t="shared" si="0"/>
        <v>-2711.4296651937593</v>
      </c>
      <c r="C7" s="15">
        <f t="shared" si="1"/>
        <v>72880.39438800406</v>
      </c>
      <c r="D7" s="16">
        <f t="shared" si="2"/>
        <v>70168.9647228103</v>
      </c>
      <c r="E7" s="16">
        <f t="shared" si="3"/>
        <v>1077.0501633695183</v>
      </c>
      <c r="F7" s="16">
        <f t="shared" si="4"/>
        <v>1634.379501824241</v>
      </c>
    </row>
    <row r="8" spans="1:6" ht="12.75">
      <c r="A8" s="16">
        <v>4</v>
      </c>
      <c r="B8" s="16">
        <f t="shared" si="0"/>
        <v>-2711.4296651937593</v>
      </c>
      <c r="C8" s="15">
        <f t="shared" si="1"/>
        <v>71221.49919365245</v>
      </c>
      <c r="D8" s="16">
        <f t="shared" si="2"/>
        <v>68510.06952845868</v>
      </c>
      <c r="E8" s="16">
        <f t="shared" si="3"/>
        <v>1052.5344708421544</v>
      </c>
      <c r="F8" s="16">
        <f t="shared" si="4"/>
        <v>1658.895194351605</v>
      </c>
    </row>
    <row r="9" spans="1:6" ht="12.75">
      <c r="A9" s="16">
        <v>5</v>
      </c>
      <c r="B9" s="16">
        <f t="shared" si="0"/>
        <v>-2711.4296651937593</v>
      </c>
      <c r="C9" s="15">
        <f t="shared" si="1"/>
        <v>69537.72057138555</v>
      </c>
      <c r="D9" s="16">
        <f t="shared" si="2"/>
        <v>66826.29090619179</v>
      </c>
      <c r="E9" s="16">
        <f t="shared" si="3"/>
        <v>1027.65104292688</v>
      </c>
      <c r="F9" s="16">
        <f t="shared" si="4"/>
        <v>1683.7786222668792</v>
      </c>
    </row>
    <row r="10" spans="1:6" ht="12.75">
      <c r="A10" s="16">
        <v>6</v>
      </c>
      <c r="B10" s="16">
        <f t="shared" si="0"/>
        <v>-2711.4296651937593</v>
      </c>
      <c r="C10" s="15">
        <f t="shared" si="1"/>
        <v>67828.68526978466</v>
      </c>
      <c r="D10" s="16">
        <f t="shared" si="2"/>
        <v>65117.2556045909</v>
      </c>
      <c r="E10" s="16">
        <f t="shared" si="3"/>
        <v>1002.3943635928767</v>
      </c>
      <c r="F10" s="16">
        <f t="shared" si="4"/>
        <v>1709.0353016008826</v>
      </c>
    </row>
    <row r="11" spans="1:6" ht="12.75">
      <c r="A11" s="16">
        <v>7</v>
      </c>
      <c r="B11" s="16">
        <f t="shared" si="0"/>
        <v>-2711.4296651937593</v>
      </c>
      <c r="C11" s="15">
        <f t="shared" si="1"/>
        <v>66094.01443865975</v>
      </c>
      <c r="D11" s="16">
        <f t="shared" si="2"/>
        <v>63382.58477346599</v>
      </c>
      <c r="E11" s="16">
        <f t="shared" si="3"/>
        <v>976.7588340688635</v>
      </c>
      <c r="F11" s="16">
        <f t="shared" si="4"/>
        <v>1734.6708311248958</v>
      </c>
    </row>
    <row r="12" spans="1:6" ht="12.75">
      <c r="A12" s="16">
        <v>8</v>
      </c>
      <c r="B12" s="16">
        <f t="shared" si="0"/>
        <v>-2711.4296651937593</v>
      </c>
      <c r="C12" s="15">
        <f t="shared" si="1"/>
        <v>64333.32354506797</v>
      </c>
      <c r="D12" s="16">
        <f t="shared" si="2"/>
        <v>61621.89387987421</v>
      </c>
      <c r="E12" s="16">
        <f t="shared" si="3"/>
        <v>950.7387716019898</v>
      </c>
      <c r="F12" s="16">
        <f t="shared" si="4"/>
        <v>1760.6908935917695</v>
      </c>
    </row>
    <row r="13" spans="1:6" ht="12.75">
      <c r="A13" s="16">
        <v>9</v>
      </c>
      <c r="B13" s="16">
        <f t="shared" si="0"/>
        <v>-2711.4296651937593</v>
      </c>
      <c r="C13" s="15">
        <f t="shared" si="1"/>
        <v>62546.22228807231</v>
      </c>
      <c r="D13" s="16">
        <f t="shared" si="2"/>
        <v>59834.79262287855</v>
      </c>
      <c r="E13" s="16">
        <f t="shared" si="3"/>
        <v>924.3284081981132</v>
      </c>
      <c r="F13" s="16">
        <f t="shared" si="4"/>
        <v>1787.101256995646</v>
      </c>
    </row>
    <row r="14" spans="1:6" ht="12.75">
      <c r="A14" s="16">
        <v>10</v>
      </c>
      <c r="B14" s="16">
        <f t="shared" si="0"/>
        <v>-2711.4296651937593</v>
      </c>
      <c r="C14" s="15">
        <f t="shared" si="1"/>
        <v>60732.314512221725</v>
      </c>
      <c r="D14" s="16">
        <f t="shared" si="2"/>
        <v>58020.88484702796</v>
      </c>
      <c r="E14" s="16">
        <f t="shared" si="3"/>
        <v>897.5218893431783</v>
      </c>
      <c r="F14" s="16">
        <f t="shared" si="4"/>
        <v>1813.907775850581</v>
      </c>
    </row>
    <row r="15" spans="1:6" ht="12.75">
      <c r="A15" s="16">
        <v>11</v>
      </c>
      <c r="B15" s="16">
        <f t="shared" si="0"/>
        <v>-2711.4296651937593</v>
      </c>
      <c r="C15" s="15">
        <f t="shared" si="1"/>
        <v>58891.19811973337</v>
      </c>
      <c r="D15" s="16">
        <f t="shared" si="2"/>
        <v>56179.76845453961</v>
      </c>
      <c r="E15" s="16">
        <f t="shared" si="3"/>
        <v>870.3132727054194</v>
      </c>
      <c r="F15" s="16">
        <f t="shared" si="4"/>
        <v>1841.11639248834</v>
      </c>
    </row>
    <row r="16" spans="1:6" ht="12.75">
      <c r="A16" s="16">
        <v>12</v>
      </c>
      <c r="B16" s="16">
        <f t="shared" si="0"/>
        <v>-2711.4296651937593</v>
      </c>
      <c r="C16" s="15">
        <f t="shared" si="1"/>
        <v>57022.4649813577</v>
      </c>
      <c r="D16" s="16">
        <f t="shared" si="2"/>
        <v>54311.035316163936</v>
      </c>
      <c r="E16" s="16">
        <f t="shared" si="3"/>
        <v>842.6965268180942</v>
      </c>
      <c r="F16" s="16">
        <f t="shared" si="4"/>
        <v>1868.733138375665</v>
      </c>
    </row>
    <row r="17" spans="1:6" ht="12.75">
      <c r="A17" s="16">
        <v>13</v>
      </c>
      <c r="B17" s="16">
        <f t="shared" si="0"/>
        <v>-2711.4296651937593</v>
      </c>
      <c r="C17" s="15">
        <f t="shared" si="1"/>
        <v>55125.70084590639</v>
      </c>
      <c r="D17" s="16">
        <f t="shared" si="2"/>
        <v>52414.271180712625</v>
      </c>
      <c r="E17" s="16">
        <f t="shared" si="3"/>
        <v>814.6655297424591</v>
      </c>
      <c r="F17" s="16">
        <f t="shared" si="4"/>
        <v>1896.7641354513003</v>
      </c>
    </row>
    <row r="18" spans="1:6" ht="12.75">
      <c r="A18" s="16">
        <v>14</v>
      </c>
      <c r="B18" s="16">
        <f t="shared" si="0"/>
        <v>-2711.4296651937593</v>
      </c>
      <c r="C18" s="15">
        <f t="shared" si="1"/>
        <v>53200.48524842331</v>
      </c>
      <c r="D18" s="16">
        <f t="shared" si="2"/>
        <v>50489.05558322955</v>
      </c>
      <c r="E18" s="16">
        <f t="shared" si="3"/>
        <v>786.2140677106894</v>
      </c>
      <c r="F18" s="16">
        <f t="shared" si="4"/>
        <v>1925.2155974830698</v>
      </c>
    </row>
    <row r="19" spans="1:6" ht="12.75">
      <c r="A19" s="16">
        <v>15</v>
      </c>
      <c r="B19" s="16">
        <f t="shared" si="0"/>
        <v>-2711.4296651937593</v>
      </c>
      <c r="C19" s="15">
        <f t="shared" si="1"/>
        <v>51246.39141697799</v>
      </c>
      <c r="D19" s="16">
        <f t="shared" si="2"/>
        <v>48534.96175178423</v>
      </c>
      <c r="E19" s="16">
        <f t="shared" si="3"/>
        <v>757.3358337484432</v>
      </c>
      <c r="F19" s="16">
        <f t="shared" si="4"/>
        <v>1954.093831445316</v>
      </c>
    </row>
    <row r="20" spans="1:6" ht="12.75">
      <c r="A20" s="16">
        <v>16</v>
      </c>
      <c r="B20" s="16">
        <f t="shared" si="0"/>
        <v>-2711.4296651937593</v>
      </c>
      <c r="C20" s="15">
        <f t="shared" si="1"/>
        <v>49262.986178060986</v>
      </c>
      <c r="D20" s="16">
        <f t="shared" si="2"/>
        <v>46551.556512867224</v>
      </c>
      <c r="E20" s="16">
        <f t="shared" si="3"/>
        <v>728.0244262767634</v>
      </c>
      <c r="F20" s="16">
        <f t="shared" si="4"/>
        <v>1983.405238916996</v>
      </c>
    </row>
    <row r="21" spans="1:6" ht="12.75">
      <c r="A21" s="16">
        <v>17</v>
      </c>
      <c r="B21" s="16">
        <f t="shared" si="0"/>
        <v>-2711.4296651937593</v>
      </c>
      <c r="C21" s="15">
        <f t="shared" si="1"/>
        <v>47249.829860560225</v>
      </c>
      <c r="D21" s="16">
        <f t="shared" si="2"/>
        <v>44538.40019536646</v>
      </c>
      <c r="E21" s="16">
        <f t="shared" si="3"/>
        <v>698.2733476930083</v>
      </c>
      <c r="F21" s="16">
        <f t="shared" si="4"/>
        <v>2013.156317500751</v>
      </c>
    </row>
    <row r="22" spans="1:6" ht="12.75">
      <c r="A22" s="16">
        <v>18</v>
      </c>
      <c r="B22" s="16">
        <f t="shared" si="0"/>
        <v>-2711.4296651937593</v>
      </c>
      <c r="C22" s="15">
        <f t="shared" si="1"/>
        <v>45206.47619829696</v>
      </c>
      <c r="D22" s="16">
        <f t="shared" si="2"/>
        <v>42495.046533103196</v>
      </c>
      <c r="E22" s="16">
        <f t="shared" si="3"/>
        <v>668.0760029304969</v>
      </c>
      <c r="F22" s="16">
        <f t="shared" si="4"/>
        <v>2043.3536622632623</v>
      </c>
    </row>
    <row r="23" spans="1:6" ht="12.75">
      <c r="A23" s="16">
        <v>19</v>
      </c>
      <c r="B23" s="16">
        <f t="shared" si="0"/>
        <v>-2711.4296651937593</v>
      </c>
      <c r="C23" s="15">
        <f t="shared" si="1"/>
        <v>43132.47223109974</v>
      </c>
      <c r="D23" s="16">
        <f t="shared" si="2"/>
        <v>40421.04256590598</v>
      </c>
      <c r="E23" s="16">
        <f t="shared" si="3"/>
        <v>637.4256979965479</v>
      </c>
      <c r="F23" s="16">
        <f t="shared" si="4"/>
        <v>2074.0039671972113</v>
      </c>
    </row>
    <row r="24" spans="1:6" ht="12.75">
      <c r="A24" s="16">
        <v>20</v>
      </c>
      <c r="B24" s="16">
        <f t="shared" si="0"/>
        <v>-2711.4296651937593</v>
      </c>
      <c r="C24" s="15">
        <f t="shared" si="1"/>
        <v>41027.358204394564</v>
      </c>
      <c r="D24" s="16">
        <f t="shared" si="2"/>
        <v>38315.9285392008</v>
      </c>
      <c r="E24" s="16">
        <f t="shared" si="3"/>
        <v>606.3156384885896</v>
      </c>
      <c r="F24" s="16">
        <f t="shared" si="4"/>
        <v>2105.1140267051696</v>
      </c>
    </row>
    <row r="25" spans="1:6" ht="12.75">
      <c r="A25" s="16">
        <v>21</v>
      </c>
      <c r="B25" s="16">
        <f t="shared" si="0"/>
        <v>-2711.4296651937593</v>
      </c>
      <c r="C25" s="15">
        <f t="shared" si="1"/>
        <v>38890.66746728881</v>
      </c>
      <c r="D25" s="16">
        <f t="shared" si="2"/>
        <v>36179.23780209505</v>
      </c>
      <c r="E25" s="16">
        <f t="shared" si="3"/>
        <v>574.738928088012</v>
      </c>
      <c r="F25" s="16">
        <f t="shared" si="4"/>
        <v>2136.6907371057473</v>
      </c>
    </row>
    <row r="26" spans="1:6" ht="12.75">
      <c r="A26" s="16">
        <v>22</v>
      </c>
      <c r="B26" s="16">
        <f t="shared" si="0"/>
        <v>-2711.4296651937593</v>
      </c>
      <c r="C26" s="15">
        <f t="shared" si="1"/>
        <v>36721.92636912647</v>
      </c>
      <c r="D26" s="16">
        <f t="shared" si="2"/>
        <v>34010.49670393271</v>
      </c>
      <c r="E26" s="16">
        <f t="shared" si="3"/>
        <v>542.6885670314257</v>
      </c>
      <c r="F26" s="16">
        <f t="shared" si="4"/>
        <v>2168.7410981623334</v>
      </c>
    </row>
    <row r="27" spans="1:6" ht="12.75">
      <c r="A27" s="16">
        <v>23</v>
      </c>
      <c r="B27" s="16">
        <f t="shared" si="0"/>
        <v>-2711.4296651937593</v>
      </c>
      <c r="C27" s="15">
        <f t="shared" si="1"/>
        <v>34520.6541544917</v>
      </c>
      <c r="D27" s="16">
        <f t="shared" si="2"/>
        <v>31809.22448929794</v>
      </c>
      <c r="E27" s="16">
        <f t="shared" si="3"/>
        <v>510.1574505589906</v>
      </c>
      <c r="F27" s="16">
        <f t="shared" si="4"/>
        <v>2201.2722146347687</v>
      </c>
    </row>
    <row r="28" spans="1:6" ht="12.75">
      <c r="A28" s="16">
        <v>24</v>
      </c>
      <c r="B28" s="16">
        <f t="shared" si="0"/>
        <v>-2711.4296651937593</v>
      </c>
      <c r="C28" s="15">
        <f t="shared" si="1"/>
        <v>32286.362856637406</v>
      </c>
      <c r="D28" s="16">
        <f t="shared" si="2"/>
        <v>29574.933191443648</v>
      </c>
      <c r="E28" s="16">
        <f t="shared" si="3"/>
        <v>477.1383673394691</v>
      </c>
      <c r="F28" s="16">
        <f t="shared" si="4"/>
        <v>2234.2912978542904</v>
      </c>
    </row>
    <row r="29" spans="1:6" ht="12.75">
      <c r="A29" s="16">
        <v>25</v>
      </c>
      <c r="B29" s="16">
        <f t="shared" si="0"/>
        <v>-2711.4296651937593</v>
      </c>
      <c r="C29" s="15">
        <f t="shared" si="1"/>
        <v>30018.5571893153</v>
      </c>
      <c r="D29" s="16">
        <f t="shared" si="2"/>
        <v>27307.12752412154</v>
      </c>
      <c r="E29" s="16">
        <f t="shared" si="3"/>
        <v>443.6239978716547</v>
      </c>
      <c r="F29" s="16">
        <f t="shared" si="4"/>
        <v>2267.8056673221045</v>
      </c>
    </row>
    <row r="30" spans="1:6" ht="12.75">
      <c r="A30" s="16">
        <v>26</v>
      </c>
      <c r="B30" s="16">
        <f t="shared" si="0"/>
        <v>-2711.4296651937593</v>
      </c>
      <c r="C30" s="15">
        <f t="shared" si="1"/>
        <v>27716.734436983363</v>
      </c>
      <c r="D30" s="16">
        <f t="shared" si="2"/>
        <v>25005.304771789604</v>
      </c>
      <c r="E30" s="16">
        <f t="shared" si="3"/>
        <v>409.6069128618231</v>
      </c>
      <c r="F30" s="16">
        <f t="shared" si="4"/>
        <v>2301.822752331936</v>
      </c>
    </row>
    <row r="31" spans="1:6" ht="12.75">
      <c r="A31" s="16">
        <v>27</v>
      </c>
      <c r="B31" s="16">
        <f t="shared" si="0"/>
        <v>-2711.4296651937593</v>
      </c>
      <c r="C31" s="15">
        <f t="shared" si="1"/>
        <v>25380.384343366444</v>
      </c>
      <c r="D31" s="16">
        <f t="shared" si="2"/>
        <v>22668.954678172686</v>
      </c>
      <c r="E31" s="16">
        <f t="shared" si="3"/>
        <v>375.07957157684405</v>
      </c>
      <c r="F31" s="16">
        <f t="shared" si="4"/>
        <v>2336.3500936169153</v>
      </c>
    </row>
    <row r="32" spans="1:6" ht="12.75">
      <c r="A32" s="16">
        <v>28</v>
      </c>
      <c r="B32" s="16">
        <f t="shared" si="0"/>
        <v>-2711.4296651937593</v>
      </c>
      <c r="C32" s="15">
        <f t="shared" si="1"/>
        <v>23008.988998345274</v>
      </c>
      <c r="D32" s="16">
        <f t="shared" si="2"/>
        <v>20297.559333151516</v>
      </c>
      <c r="E32" s="16">
        <f t="shared" si="3"/>
        <v>340.0343201725903</v>
      </c>
      <c r="F32" s="16">
        <f t="shared" si="4"/>
        <v>2371.395345021169</v>
      </c>
    </row>
    <row r="33" spans="1:6" ht="12.75">
      <c r="A33" s="16">
        <v>29</v>
      </c>
      <c r="B33" s="16">
        <f t="shared" si="0"/>
        <v>-2711.4296651937593</v>
      </c>
      <c r="C33" s="15">
        <f t="shared" si="1"/>
        <v>20602.022723148788</v>
      </c>
      <c r="D33" s="16">
        <f t="shared" si="2"/>
        <v>17890.59305795503</v>
      </c>
      <c r="E33" s="16">
        <f t="shared" si="3"/>
        <v>304.4633899972727</v>
      </c>
      <c r="F33" s="16">
        <f t="shared" si="4"/>
        <v>2406.9662751964865</v>
      </c>
    </row>
    <row r="34" spans="1:6" ht="12.75">
      <c r="A34" s="16">
        <v>30</v>
      </c>
      <c r="B34" s="16">
        <f t="shared" si="0"/>
        <v>-2711.4296651937593</v>
      </c>
      <c r="C34" s="15">
        <f t="shared" si="1"/>
        <v>18158.951953824355</v>
      </c>
      <c r="D34" s="16">
        <f t="shared" si="2"/>
        <v>15447.522288630596</v>
      </c>
      <c r="E34" s="16">
        <f t="shared" si="3"/>
        <v>268.3588958693254</v>
      </c>
      <c r="F34" s="16">
        <f t="shared" si="4"/>
        <v>2443.070769324434</v>
      </c>
    </row>
    <row r="35" spans="1:6" ht="12.75">
      <c r="A35" s="16">
        <v>31</v>
      </c>
      <c r="B35" s="16">
        <f t="shared" si="0"/>
        <v>-2711.4296651937593</v>
      </c>
      <c r="C35" s="15">
        <f t="shared" si="1"/>
        <v>15679.235122960054</v>
      </c>
      <c r="D35" s="16">
        <f t="shared" si="2"/>
        <v>12967.805457766295</v>
      </c>
      <c r="E35" s="16">
        <f t="shared" si="3"/>
        <v>231.71283432945893</v>
      </c>
      <c r="F35" s="16">
        <f t="shared" si="4"/>
        <v>2479.7168308643004</v>
      </c>
    </row>
    <row r="36" spans="1:6" ht="12.75">
      <c r="A36" s="16">
        <v>32</v>
      </c>
      <c r="B36" s="16">
        <f t="shared" si="0"/>
        <v>-2711.4296651937593</v>
      </c>
      <c r="C36" s="15">
        <f t="shared" si="1"/>
        <v>13162.322539632789</v>
      </c>
      <c r="D36" s="16">
        <f t="shared" si="2"/>
        <v>10450.892874439029</v>
      </c>
      <c r="E36" s="16">
        <f t="shared" si="3"/>
        <v>194.5170818664944</v>
      </c>
      <c r="F36" s="16">
        <f t="shared" si="4"/>
        <v>2516.912583327265</v>
      </c>
    </row>
    <row r="37" spans="1:6" ht="12.75">
      <c r="A37" s="16">
        <v>33</v>
      </c>
      <c r="B37" s="16">
        <f t="shared" si="0"/>
        <v>-2711.4296651937593</v>
      </c>
      <c r="C37" s="15">
        <f t="shared" si="1"/>
        <v>10607.656267555612</v>
      </c>
      <c r="D37" s="16">
        <f t="shared" si="2"/>
        <v>7896.226602361853</v>
      </c>
      <c r="E37" s="16">
        <f t="shared" si="3"/>
        <v>156.76339311658543</v>
      </c>
      <c r="F37" s="16">
        <f t="shared" si="4"/>
        <v>2554.6662720771737</v>
      </c>
    </row>
    <row r="38" spans="1:6" ht="12.75">
      <c r="A38" s="16">
        <v>34</v>
      </c>
      <c r="B38" s="16">
        <f t="shared" si="0"/>
        <v>-2711.4296651937593</v>
      </c>
      <c r="C38" s="15">
        <f t="shared" si="1"/>
        <v>8014.67000139728</v>
      </c>
      <c r="D38" s="16">
        <f t="shared" si="2"/>
        <v>5303.240336203521</v>
      </c>
      <c r="E38" s="16">
        <f t="shared" si="3"/>
        <v>118.44339903542779</v>
      </c>
      <c r="F38" s="16">
        <f t="shared" si="4"/>
        <v>2592.9862661583315</v>
      </c>
    </row>
    <row r="39" spans="1:6" ht="12.75">
      <c r="A39" s="16">
        <v>35</v>
      </c>
      <c r="B39" s="16">
        <f t="shared" si="0"/>
        <v>-2711.4296651937593</v>
      </c>
      <c r="C39" s="15">
        <f t="shared" si="1"/>
        <v>5382.788941246574</v>
      </c>
      <c r="D39" s="16">
        <f t="shared" si="2"/>
        <v>2671.3592760528145</v>
      </c>
      <c r="E39" s="16">
        <f t="shared" si="3"/>
        <v>79.54860504305282</v>
      </c>
      <c r="F39" s="16">
        <f t="shared" si="4"/>
        <v>2631.8810601507066</v>
      </c>
    </row>
    <row r="40" spans="1:6" ht="12.75">
      <c r="A40" s="16">
        <v>36</v>
      </c>
      <c r="B40" s="16">
        <f t="shared" si="0"/>
        <v>-2711.4296651937593</v>
      </c>
      <c r="C40" s="15">
        <f t="shared" si="1"/>
        <v>2711.4296651936065</v>
      </c>
      <c r="D40" s="16">
        <f t="shared" si="2"/>
        <v>-1.5279510989785194E-10</v>
      </c>
      <c r="E40" s="16">
        <f t="shared" si="3"/>
        <v>40.070389140792216</v>
      </c>
      <c r="F40" s="16">
        <f t="shared" si="4"/>
        <v>2671.3592760529673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0"/>
  <sheetViews>
    <sheetView zoomScale="126" zoomScaleNormal="126" zoomScalePageLayoutView="0" workbookViewId="0" topLeftCell="A1">
      <selection activeCell="G5" sqref="G5"/>
    </sheetView>
  </sheetViews>
  <sheetFormatPr defaultColWidth="9.140625" defaultRowHeight="12.75"/>
  <cols>
    <col min="1" max="1" width="9.140625" style="23" customWidth="1"/>
    <col min="2" max="2" width="16.421875" style="17" bestFit="1" customWidth="1"/>
    <col min="3" max="3" width="11.57421875" style="22" customWidth="1"/>
    <col min="4" max="4" width="16.28125" style="22" customWidth="1"/>
    <col min="5" max="5" width="16.00390625" style="22" bestFit="1" customWidth="1"/>
    <col min="6" max="6" width="9.140625" style="16" customWidth="1"/>
    <col min="7" max="7" width="11.421875" style="16" bestFit="1" customWidth="1"/>
    <col min="8" max="16384" width="9.140625" style="16" customWidth="1"/>
  </cols>
  <sheetData>
    <row r="1" spans="2:10" ht="17.25">
      <c r="B1" s="24"/>
      <c r="C1" s="25"/>
      <c r="D1" s="26" t="s">
        <v>1</v>
      </c>
      <c r="E1" s="25"/>
      <c r="F1" s="24"/>
      <c r="G1" s="28">
        <v>0.18</v>
      </c>
      <c r="H1" s="24" t="s">
        <v>22</v>
      </c>
      <c r="I1" s="24"/>
      <c r="J1" s="24"/>
    </row>
    <row r="2" spans="2:10" ht="17.25">
      <c r="B2" s="24"/>
      <c r="C2" s="25"/>
      <c r="D2" s="25"/>
      <c r="E2" s="25"/>
      <c r="F2" s="29" t="s">
        <v>27</v>
      </c>
      <c r="G2" s="28">
        <v>0.015</v>
      </c>
      <c r="H2" s="24"/>
      <c r="I2" s="24"/>
      <c r="J2" s="24"/>
    </row>
    <row r="3" spans="1:10" s="20" customFormat="1" ht="17.25">
      <c r="A3" s="23"/>
      <c r="B3" s="25" t="s">
        <v>25</v>
      </c>
      <c r="C3" s="25" t="s">
        <v>20</v>
      </c>
      <c r="D3" s="24" t="s">
        <v>21</v>
      </c>
      <c r="E3" s="25"/>
      <c r="F3" s="29" t="s">
        <v>26</v>
      </c>
      <c r="G3" s="24">
        <v>2711.429665193758</v>
      </c>
      <c r="H3" s="24" t="s">
        <v>28</v>
      </c>
      <c r="I3" s="24"/>
      <c r="J3" s="24"/>
    </row>
    <row r="4" spans="1:8" ht="17.25">
      <c r="A4" s="23">
        <v>0</v>
      </c>
      <c r="B4" s="24"/>
      <c r="C4" s="25"/>
      <c r="D4" s="30">
        <v>75000</v>
      </c>
      <c r="F4" s="24"/>
      <c r="G4" s="24"/>
      <c r="H4" s="24"/>
    </row>
    <row r="5" spans="1:8" ht="17.25">
      <c r="A5" s="23">
        <v>1</v>
      </c>
      <c r="B5" s="24">
        <f>D4*(1+$G$2)</f>
        <v>76124.99999999999</v>
      </c>
      <c r="C5" s="25">
        <f>$G$3</f>
        <v>2711.429665193758</v>
      </c>
      <c r="D5" s="25">
        <f>B5-C5</f>
        <v>73413.57033480622</v>
      </c>
      <c r="E5" s="25"/>
      <c r="F5" s="24"/>
      <c r="G5" s="24">
        <f>PMT(G2,36,D4)</f>
        <v>-2711.429665193763</v>
      </c>
      <c r="H5" s="24"/>
    </row>
    <row r="6" spans="1:4" ht="17.25">
      <c r="A6" s="23">
        <v>2</v>
      </c>
      <c r="B6" s="24">
        <f aca="true" t="shared" si="0" ref="B6:B40">D5*(1+$G$2)</f>
        <v>74514.77388982831</v>
      </c>
      <c r="C6" s="25">
        <f aca="true" t="shared" si="1" ref="C6:C40">$G$3</f>
        <v>2711.429665193758</v>
      </c>
      <c r="D6" s="25">
        <f aca="true" t="shared" si="2" ref="D6:D40">B6-C6</f>
        <v>71803.34422463455</v>
      </c>
    </row>
    <row r="7" spans="1:4" ht="17.25">
      <c r="A7" s="23">
        <v>3</v>
      </c>
      <c r="B7" s="24">
        <f t="shared" si="0"/>
        <v>72880.39438800406</v>
      </c>
      <c r="C7" s="25">
        <f t="shared" si="1"/>
        <v>2711.429665193758</v>
      </c>
      <c r="D7" s="25">
        <f t="shared" si="2"/>
        <v>70168.9647228103</v>
      </c>
    </row>
    <row r="8" spans="1:4" ht="17.25">
      <c r="A8" s="23">
        <v>4</v>
      </c>
      <c r="B8" s="24">
        <f t="shared" si="0"/>
        <v>71221.49919365245</v>
      </c>
      <c r="C8" s="25">
        <f t="shared" si="1"/>
        <v>2711.429665193758</v>
      </c>
      <c r="D8" s="25">
        <f t="shared" si="2"/>
        <v>68510.06952845868</v>
      </c>
    </row>
    <row r="9" spans="1:4" ht="17.25">
      <c r="A9" s="23">
        <v>5</v>
      </c>
      <c r="B9" s="24">
        <f t="shared" si="0"/>
        <v>69537.72057138555</v>
      </c>
      <c r="C9" s="25">
        <f t="shared" si="1"/>
        <v>2711.429665193758</v>
      </c>
      <c r="D9" s="25">
        <f t="shared" si="2"/>
        <v>66826.29090619179</v>
      </c>
    </row>
    <row r="10" spans="1:4" ht="17.25">
      <c r="A10" s="23">
        <v>6</v>
      </c>
      <c r="B10" s="24">
        <f t="shared" si="0"/>
        <v>67828.68526978466</v>
      </c>
      <c r="C10" s="25">
        <f t="shared" si="1"/>
        <v>2711.429665193758</v>
      </c>
      <c r="D10" s="25">
        <f t="shared" si="2"/>
        <v>65117.25560459091</v>
      </c>
    </row>
    <row r="11" spans="1:4" ht="17.25">
      <c r="A11" s="23">
        <v>7</v>
      </c>
      <c r="B11" s="24">
        <f t="shared" si="0"/>
        <v>66094.01443865977</v>
      </c>
      <c r="C11" s="25">
        <f t="shared" si="1"/>
        <v>2711.429665193758</v>
      </c>
      <c r="D11" s="25">
        <f t="shared" si="2"/>
        <v>63382.58477346601</v>
      </c>
    </row>
    <row r="12" spans="1:4" ht="17.25">
      <c r="A12" s="23">
        <v>8</v>
      </c>
      <c r="B12" s="24">
        <f t="shared" si="0"/>
        <v>64333.323545068</v>
      </c>
      <c r="C12" s="25">
        <f t="shared" si="1"/>
        <v>2711.429665193758</v>
      </c>
      <c r="D12" s="25">
        <f t="shared" si="2"/>
        <v>61621.893879874246</v>
      </c>
    </row>
    <row r="13" spans="1:4" ht="17.25">
      <c r="A13" s="23">
        <v>9</v>
      </c>
      <c r="B13" s="24">
        <f t="shared" si="0"/>
        <v>62546.22228807236</v>
      </c>
      <c r="C13" s="25">
        <f t="shared" si="1"/>
        <v>2711.429665193758</v>
      </c>
      <c r="D13" s="25">
        <f t="shared" si="2"/>
        <v>59834.7926228786</v>
      </c>
    </row>
    <row r="14" spans="1:4" ht="17.25">
      <c r="A14" s="23">
        <v>10</v>
      </c>
      <c r="B14" s="24">
        <f t="shared" si="0"/>
        <v>60732.314512221776</v>
      </c>
      <c r="C14" s="25">
        <f t="shared" si="1"/>
        <v>2711.429665193758</v>
      </c>
      <c r="D14" s="25">
        <f t="shared" si="2"/>
        <v>58020.88484702802</v>
      </c>
    </row>
    <row r="15" spans="1:4" ht="17.25">
      <c r="A15" s="23">
        <v>11</v>
      </c>
      <c r="B15" s="24">
        <f t="shared" si="0"/>
        <v>58891.19811973344</v>
      </c>
      <c r="C15" s="25">
        <f t="shared" si="1"/>
        <v>2711.429665193758</v>
      </c>
      <c r="D15" s="25">
        <f t="shared" si="2"/>
        <v>56179.768454539684</v>
      </c>
    </row>
    <row r="16" spans="1:4" ht="17.25">
      <c r="A16" s="23">
        <v>12</v>
      </c>
      <c r="B16" s="24">
        <f t="shared" si="0"/>
        <v>57022.46498135777</v>
      </c>
      <c r="C16" s="25">
        <f t="shared" si="1"/>
        <v>2711.429665193758</v>
      </c>
      <c r="D16" s="25">
        <f t="shared" si="2"/>
        <v>54311.035316164016</v>
      </c>
    </row>
    <row r="17" spans="1:4" ht="17.25">
      <c r="A17" s="23">
        <v>13</v>
      </c>
      <c r="B17" s="24">
        <f t="shared" si="0"/>
        <v>55125.70084590647</v>
      </c>
      <c r="C17" s="25">
        <f t="shared" si="1"/>
        <v>2711.429665193758</v>
      </c>
      <c r="D17" s="25">
        <f t="shared" si="2"/>
        <v>52414.27118071271</v>
      </c>
    </row>
    <row r="18" spans="1:15" ht="17.25">
      <c r="A18" s="23">
        <v>14</v>
      </c>
      <c r="B18" s="24">
        <f t="shared" si="0"/>
        <v>53200.4852484234</v>
      </c>
      <c r="C18" s="25">
        <f t="shared" si="1"/>
        <v>2711.429665193758</v>
      </c>
      <c r="D18" s="25">
        <f t="shared" si="2"/>
        <v>50489.055583229645</v>
      </c>
      <c r="N18" s="24" t="s">
        <v>23</v>
      </c>
      <c r="O18" s="24" t="s">
        <v>24</v>
      </c>
    </row>
    <row r="19" spans="1:15" ht="17.25">
      <c r="A19" s="23">
        <v>15</v>
      </c>
      <c r="B19" s="24">
        <f t="shared" si="0"/>
        <v>51246.391416978084</v>
      </c>
      <c r="C19" s="25">
        <f t="shared" si="1"/>
        <v>2711.429665193758</v>
      </c>
      <c r="D19" s="25">
        <f t="shared" si="2"/>
        <v>48534.96175178433</v>
      </c>
      <c r="N19" s="24" t="s">
        <v>0</v>
      </c>
      <c r="O19" s="24"/>
    </row>
    <row r="20" spans="1:4" ht="17.25">
      <c r="A20" s="23">
        <v>16</v>
      </c>
      <c r="B20" s="24">
        <f t="shared" si="0"/>
        <v>49262.98617806109</v>
      </c>
      <c r="C20" s="25">
        <f t="shared" si="1"/>
        <v>2711.429665193758</v>
      </c>
      <c r="D20" s="25">
        <f t="shared" si="2"/>
        <v>46551.55651286733</v>
      </c>
    </row>
    <row r="21" spans="1:4" ht="17.25">
      <c r="A21" s="23">
        <v>17</v>
      </c>
      <c r="B21" s="24">
        <f t="shared" si="0"/>
        <v>47249.82986056034</v>
      </c>
      <c r="C21" s="25">
        <f t="shared" si="1"/>
        <v>2711.429665193758</v>
      </c>
      <c r="D21" s="25">
        <f t="shared" si="2"/>
        <v>44538.40019536659</v>
      </c>
    </row>
    <row r="22" spans="1:4" ht="17.25">
      <c r="A22" s="23">
        <v>18</v>
      </c>
      <c r="B22" s="24">
        <f t="shared" si="0"/>
        <v>45206.47619829708</v>
      </c>
      <c r="C22" s="25">
        <f t="shared" si="1"/>
        <v>2711.429665193758</v>
      </c>
      <c r="D22" s="25">
        <f t="shared" si="2"/>
        <v>42495.04653310333</v>
      </c>
    </row>
    <row r="23" spans="1:4" ht="17.25">
      <c r="A23" s="23">
        <v>19</v>
      </c>
      <c r="B23" s="24">
        <f t="shared" si="0"/>
        <v>43132.47223109987</v>
      </c>
      <c r="C23" s="25">
        <f t="shared" si="1"/>
        <v>2711.429665193758</v>
      </c>
      <c r="D23" s="25">
        <f t="shared" si="2"/>
        <v>40421.042565906115</v>
      </c>
    </row>
    <row r="24" spans="1:4" ht="17.25">
      <c r="A24" s="23">
        <v>20</v>
      </c>
      <c r="B24" s="24">
        <f t="shared" si="0"/>
        <v>41027.3582043947</v>
      </c>
      <c r="C24" s="25">
        <f t="shared" si="1"/>
        <v>2711.429665193758</v>
      </c>
      <c r="D24" s="25">
        <f t="shared" si="2"/>
        <v>38315.92853920095</v>
      </c>
    </row>
    <row r="25" spans="1:4" ht="17.25">
      <c r="A25" s="23">
        <v>21</v>
      </c>
      <c r="B25" s="24">
        <f t="shared" si="0"/>
        <v>38890.66746728896</v>
      </c>
      <c r="C25" s="25">
        <f t="shared" si="1"/>
        <v>2711.429665193758</v>
      </c>
      <c r="D25" s="25">
        <f t="shared" si="2"/>
        <v>36179.2378020952</v>
      </c>
    </row>
    <row r="26" spans="1:4" ht="17.25">
      <c r="A26" s="23">
        <v>22</v>
      </c>
      <c r="B26" s="24">
        <f t="shared" si="0"/>
        <v>36721.926369126624</v>
      </c>
      <c r="C26" s="25">
        <f t="shared" si="1"/>
        <v>2711.429665193758</v>
      </c>
      <c r="D26" s="25">
        <f t="shared" si="2"/>
        <v>34010.49670393287</v>
      </c>
    </row>
    <row r="27" spans="1:4" ht="17.25">
      <c r="A27" s="23">
        <v>23</v>
      </c>
      <c r="B27" s="24">
        <f t="shared" si="0"/>
        <v>34520.65415449186</v>
      </c>
      <c r="C27" s="25">
        <f t="shared" si="1"/>
        <v>2711.429665193758</v>
      </c>
      <c r="D27" s="25">
        <f t="shared" si="2"/>
        <v>31809.2244892981</v>
      </c>
    </row>
    <row r="28" spans="1:4" ht="17.25">
      <c r="A28" s="23">
        <v>24</v>
      </c>
      <c r="B28" s="24">
        <f t="shared" si="0"/>
        <v>32286.362856637566</v>
      </c>
      <c r="C28" s="25">
        <f t="shared" si="1"/>
        <v>2711.429665193758</v>
      </c>
      <c r="D28" s="25">
        <f t="shared" si="2"/>
        <v>29574.933191443808</v>
      </c>
    </row>
    <row r="29" spans="1:4" ht="17.25">
      <c r="A29" s="23">
        <v>25</v>
      </c>
      <c r="B29" s="24">
        <f t="shared" si="0"/>
        <v>30018.557189315463</v>
      </c>
      <c r="C29" s="25">
        <f t="shared" si="1"/>
        <v>2711.429665193758</v>
      </c>
      <c r="D29" s="25">
        <f t="shared" si="2"/>
        <v>27307.127524121704</v>
      </c>
    </row>
    <row r="30" spans="1:4" ht="17.25">
      <c r="A30" s="23">
        <v>26</v>
      </c>
      <c r="B30" s="24">
        <f t="shared" si="0"/>
        <v>27716.734436983526</v>
      </c>
      <c r="C30" s="25">
        <f t="shared" si="1"/>
        <v>2711.429665193758</v>
      </c>
      <c r="D30" s="25">
        <f t="shared" si="2"/>
        <v>25005.304771789768</v>
      </c>
    </row>
    <row r="31" spans="1:4" ht="17.25">
      <c r="A31" s="23">
        <v>27</v>
      </c>
      <c r="B31" s="24">
        <f t="shared" si="0"/>
        <v>25380.38434336661</v>
      </c>
      <c r="C31" s="25">
        <f t="shared" si="1"/>
        <v>2711.429665193758</v>
      </c>
      <c r="D31" s="25">
        <f t="shared" si="2"/>
        <v>22668.954678172853</v>
      </c>
    </row>
    <row r="32" spans="1:4" ht="17.25">
      <c r="A32" s="23">
        <v>28</v>
      </c>
      <c r="B32" s="24">
        <f t="shared" si="0"/>
        <v>23008.988998345445</v>
      </c>
      <c r="C32" s="25">
        <f t="shared" si="1"/>
        <v>2711.429665193758</v>
      </c>
      <c r="D32" s="25">
        <f t="shared" si="2"/>
        <v>20297.559333151687</v>
      </c>
    </row>
    <row r="33" spans="1:4" ht="17.25">
      <c r="A33" s="23">
        <v>29</v>
      </c>
      <c r="B33" s="24">
        <f t="shared" si="0"/>
        <v>20602.02272314896</v>
      </c>
      <c r="C33" s="25">
        <f t="shared" si="1"/>
        <v>2711.429665193758</v>
      </c>
      <c r="D33" s="25">
        <f t="shared" si="2"/>
        <v>17890.5930579552</v>
      </c>
    </row>
    <row r="34" spans="1:4" ht="17.25">
      <c r="A34" s="23">
        <v>30</v>
      </c>
      <c r="B34" s="24">
        <f t="shared" si="0"/>
        <v>18158.951953824526</v>
      </c>
      <c r="C34" s="25">
        <f t="shared" si="1"/>
        <v>2711.429665193758</v>
      </c>
      <c r="D34" s="25">
        <f t="shared" si="2"/>
        <v>15447.522288630767</v>
      </c>
    </row>
    <row r="35" spans="1:4" ht="17.25">
      <c r="A35" s="23">
        <v>31</v>
      </c>
      <c r="B35" s="24">
        <f t="shared" si="0"/>
        <v>15679.235122960228</v>
      </c>
      <c r="C35" s="25">
        <f t="shared" si="1"/>
        <v>2711.429665193758</v>
      </c>
      <c r="D35" s="25">
        <f t="shared" si="2"/>
        <v>12967.80545776647</v>
      </c>
    </row>
    <row r="36" spans="1:4" ht="17.25">
      <c r="A36" s="23">
        <v>32</v>
      </c>
      <c r="B36" s="24">
        <f t="shared" si="0"/>
        <v>13162.322539632965</v>
      </c>
      <c r="C36" s="25">
        <f t="shared" si="1"/>
        <v>2711.429665193758</v>
      </c>
      <c r="D36" s="25">
        <f t="shared" si="2"/>
        <v>10450.892874439207</v>
      </c>
    </row>
    <row r="37" spans="1:4" ht="17.25">
      <c r="A37" s="23">
        <v>33</v>
      </c>
      <c r="B37" s="24">
        <f t="shared" si="0"/>
        <v>10607.656267555794</v>
      </c>
      <c r="C37" s="25">
        <f t="shared" si="1"/>
        <v>2711.429665193758</v>
      </c>
      <c r="D37" s="25">
        <f t="shared" si="2"/>
        <v>7896.226602362036</v>
      </c>
    </row>
    <row r="38" spans="1:4" ht="17.25">
      <c r="A38" s="23">
        <v>34</v>
      </c>
      <c r="B38" s="24">
        <f t="shared" si="0"/>
        <v>8014.670001397466</v>
      </c>
      <c r="C38" s="25">
        <f t="shared" si="1"/>
        <v>2711.429665193758</v>
      </c>
      <c r="D38" s="25">
        <f t="shared" si="2"/>
        <v>5303.240336203708</v>
      </c>
    </row>
    <row r="39" spans="1:4" ht="17.25">
      <c r="A39" s="23">
        <v>35</v>
      </c>
      <c r="B39" s="24">
        <f t="shared" si="0"/>
        <v>5382.788941246763</v>
      </c>
      <c r="C39" s="25">
        <f t="shared" si="1"/>
        <v>2711.429665193758</v>
      </c>
      <c r="D39" s="25">
        <f t="shared" si="2"/>
        <v>2671.359276053005</v>
      </c>
    </row>
    <row r="40" spans="1:4" ht="17.25">
      <c r="A40" s="23">
        <v>36</v>
      </c>
      <c r="B40" s="24">
        <f t="shared" si="0"/>
        <v>2711.4296651938</v>
      </c>
      <c r="C40" s="25">
        <f t="shared" si="1"/>
        <v>2711.429665193758</v>
      </c>
      <c r="D40" s="25">
        <f t="shared" si="2"/>
        <v>4.18367562815547E-11</v>
      </c>
    </row>
  </sheetData>
  <sheetProtection/>
  <printOptions/>
  <pageMargins left="0.75" right="0.75" top="1" bottom="1" header="0.5" footer="0.5"/>
  <pageSetup horizontalDpi="300" verticalDpi="3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47"/>
  <sheetViews>
    <sheetView zoomScalePageLayoutView="0" workbookViewId="0" topLeftCell="A12">
      <selection activeCell="E11" sqref="E11"/>
    </sheetView>
  </sheetViews>
  <sheetFormatPr defaultColWidth="9.140625" defaultRowHeight="12.75"/>
  <cols>
    <col min="1" max="1" width="2.7109375" style="0" customWidth="1"/>
    <col min="3" max="3" width="12.8515625" style="0" customWidth="1"/>
    <col min="4" max="4" width="13.57421875" style="0" customWidth="1"/>
    <col min="5" max="5" width="12.8515625" style="0" bestFit="1" customWidth="1"/>
    <col min="6" max="6" width="10.28125" style="0" bestFit="1" customWidth="1"/>
    <col min="7" max="7" width="12.8515625" style="0" customWidth="1"/>
  </cols>
  <sheetData>
    <row r="1" spans="2:9" ht="15">
      <c r="B1" s="1" t="s">
        <v>15</v>
      </c>
      <c r="C1" s="1"/>
      <c r="D1" s="1"/>
      <c r="E1" s="1"/>
      <c r="F1" s="1"/>
      <c r="G1" s="1"/>
      <c r="H1" s="1"/>
      <c r="I1" s="1"/>
    </row>
    <row r="2" spans="2:9" ht="15">
      <c r="B2" s="1" t="s">
        <v>16</v>
      </c>
      <c r="C2" s="1"/>
      <c r="D2" s="1"/>
      <c r="E2" s="1"/>
      <c r="F2" s="1"/>
      <c r="G2" s="1"/>
      <c r="H2" s="1"/>
      <c r="I2" s="1"/>
    </row>
    <row r="3" spans="2:9" ht="15">
      <c r="B3" s="1"/>
      <c r="C3" s="1"/>
      <c r="D3" s="1"/>
      <c r="E3" s="1"/>
      <c r="F3" s="1"/>
      <c r="G3" s="1"/>
      <c r="H3" s="1"/>
      <c r="I3" s="1"/>
    </row>
    <row r="4" spans="2:9" ht="15">
      <c r="B4" s="1" t="s">
        <v>3</v>
      </c>
      <c r="C4" s="1"/>
      <c r="D4" s="2">
        <v>75000</v>
      </c>
      <c r="E4" s="1"/>
      <c r="F4" s="1"/>
      <c r="G4" s="1"/>
      <c r="H4" s="1"/>
      <c r="I4" s="1"/>
    </row>
    <row r="5" spans="2:9" ht="15">
      <c r="B5" s="1" t="s">
        <v>4</v>
      </c>
      <c r="C5" s="1"/>
      <c r="D5" s="1">
        <v>36</v>
      </c>
      <c r="E5" s="1" t="s">
        <v>7</v>
      </c>
      <c r="F5" s="1"/>
      <c r="G5" s="1"/>
      <c r="H5" s="1"/>
      <c r="I5" s="1"/>
    </row>
    <row r="6" spans="2:9" ht="15">
      <c r="B6" s="1" t="s">
        <v>5</v>
      </c>
      <c r="C6" s="1"/>
      <c r="D6" s="3">
        <v>0.18</v>
      </c>
      <c r="E6" s="4">
        <v>0.015</v>
      </c>
      <c r="F6" s="5" t="s">
        <v>9</v>
      </c>
      <c r="G6" s="1"/>
      <c r="H6" s="1"/>
      <c r="I6" s="1"/>
    </row>
    <row r="7" spans="2:9" ht="15">
      <c r="B7" s="1" t="s">
        <v>8</v>
      </c>
      <c r="C7" s="1"/>
      <c r="D7" s="6">
        <f>G13</f>
        <v>-2711.429665193763</v>
      </c>
      <c r="E7" s="1"/>
      <c r="F7" s="1"/>
      <c r="G7" s="1"/>
      <c r="H7" s="1"/>
      <c r="I7" s="1"/>
    </row>
    <row r="8" spans="2:9" ht="15">
      <c r="B8" s="1"/>
      <c r="C8" s="1"/>
      <c r="D8" s="2"/>
      <c r="E8" s="1"/>
      <c r="F8" s="1"/>
      <c r="G8" s="1"/>
      <c r="H8" s="1"/>
      <c r="I8" s="1"/>
    </row>
    <row r="9" spans="2:9" ht="15">
      <c r="B9" s="7" t="s">
        <v>6</v>
      </c>
      <c r="C9" s="7" t="s">
        <v>10</v>
      </c>
      <c r="D9" s="7" t="s">
        <v>14</v>
      </c>
      <c r="E9" s="7" t="s">
        <v>13</v>
      </c>
      <c r="F9" s="1"/>
      <c r="G9" s="1"/>
      <c r="H9" s="1"/>
      <c r="I9" s="1"/>
    </row>
    <row r="10" spans="2:9" ht="15">
      <c r="B10" s="1">
        <v>0</v>
      </c>
      <c r="C10" s="8"/>
      <c r="D10" s="1"/>
      <c r="E10" s="8">
        <v>75000</v>
      </c>
      <c r="F10" s="1"/>
      <c r="G10" s="1"/>
      <c r="H10" s="1"/>
      <c r="I10" s="1"/>
    </row>
    <row r="11" spans="2:9" ht="15">
      <c r="B11" s="1">
        <v>1</v>
      </c>
      <c r="C11" s="9">
        <f aca="true" t="shared" si="0" ref="C11:C46">-$D$7</f>
        <v>2711.429665193763</v>
      </c>
      <c r="D11" s="9">
        <f aca="true" t="shared" si="1" ref="D11:D46">C11*(1+$E$6)^-B11</f>
        <v>2671.3592760529687</v>
      </c>
      <c r="E11" s="10">
        <f>E10-D11</f>
        <v>72328.64072394703</v>
      </c>
      <c r="F11" s="1"/>
      <c r="G11" s="14" t="s">
        <v>12</v>
      </c>
      <c r="H11" s="1"/>
      <c r="I11" s="1"/>
    </row>
    <row r="12" spans="2:9" ht="15">
      <c r="B12" s="1">
        <v>2</v>
      </c>
      <c r="C12" s="9">
        <f t="shared" si="0"/>
        <v>2711.429665193763</v>
      </c>
      <c r="D12" s="9">
        <f t="shared" si="1"/>
        <v>2631.8810601507084</v>
      </c>
      <c r="E12" s="10">
        <f>E11-D12</f>
        <v>69696.75966379631</v>
      </c>
      <c r="F12" s="1"/>
      <c r="G12" s="1" t="s">
        <v>17</v>
      </c>
      <c r="H12" s="1"/>
      <c r="I12" s="1"/>
    </row>
    <row r="13" spans="2:9" ht="15">
      <c r="B13" s="1">
        <v>3</v>
      </c>
      <c r="C13" s="9">
        <f t="shared" si="0"/>
        <v>2711.429665193763</v>
      </c>
      <c r="D13" s="9">
        <f t="shared" si="1"/>
        <v>2592.986266158334</v>
      </c>
      <c r="E13" s="10">
        <f aca="true" t="shared" si="2" ref="E13:E46">E12-D13</f>
        <v>67103.77339763798</v>
      </c>
      <c r="F13" s="1"/>
      <c r="G13" s="11">
        <f>PMT(E6,D5,D4,,0)</f>
        <v>-2711.429665193763</v>
      </c>
      <c r="H13" s="1"/>
      <c r="I13" s="1"/>
    </row>
    <row r="14" spans="2:9" ht="15">
      <c r="B14" s="1">
        <v>4</v>
      </c>
      <c r="C14" s="9">
        <f t="shared" si="0"/>
        <v>2711.429665193763</v>
      </c>
      <c r="D14" s="9">
        <f t="shared" si="1"/>
        <v>2554.6662720771765</v>
      </c>
      <c r="E14" s="10">
        <f t="shared" si="2"/>
        <v>64549.107125560804</v>
      </c>
      <c r="F14" s="1"/>
      <c r="G14" s="1"/>
      <c r="H14" s="1"/>
      <c r="I14" s="1"/>
    </row>
    <row r="15" spans="2:9" ht="15">
      <c r="B15" s="1">
        <v>5</v>
      </c>
      <c r="C15" s="9">
        <f t="shared" si="0"/>
        <v>2711.429665193763</v>
      </c>
      <c r="D15" s="9">
        <f t="shared" si="1"/>
        <v>2516.912583327268</v>
      </c>
      <c r="E15" s="10">
        <f t="shared" si="2"/>
        <v>62032.194542233534</v>
      </c>
      <c r="F15" s="1"/>
      <c r="G15" s="13"/>
      <c r="H15" s="1"/>
      <c r="I15" s="1"/>
    </row>
    <row r="16" spans="2:9" ht="15">
      <c r="B16" s="1">
        <v>6</v>
      </c>
      <c r="C16" s="9">
        <f t="shared" si="0"/>
        <v>2711.429665193763</v>
      </c>
      <c r="D16" s="9">
        <f t="shared" si="1"/>
        <v>2479.7168308643036</v>
      </c>
      <c r="E16" s="10">
        <f t="shared" si="2"/>
        <v>59552.47771136923</v>
      </c>
      <c r="F16" s="1"/>
      <c r="G16" s="1"/>
      <c r="H16" s="1"/>
      <c r="I16" s="1"/>
    </row>
    <row r="17" spans="2:9" ht="15">
      <c r="B17" s="1">
        <v>7</v>
      </c>
      <c r="C17" s="9">
        <f t="shared" si="0"/>
        <v>2711.429665193763</v>
      </c>
      <c r="D17" s="9">
        <f t="shared" si="1"/>
        <v>2443.0707693244376</v>
      </c>
      <c r="E17" s="10">
        <f t="shared" si="2"/>
        <v>57109.40694204479</v>
      </c>
      <c r="F17" s="1"/>
      <c r="G17" s="1"/>
      <c r="H17" s="1"/>
      <c r="I17" s="1"/>
    </row>
    <row r="18" spans="2:9" ht="15">
      <c r="B18" s="1">
        <v>8</v>
      </c>
      <c r="C18" s="9">
        <f t="shared" si="0"/>
        <v>2711.429665193763</v>
      </c>
      <c r="D18" s="9">
        <f t="shared" si="1"/>
        <v>2406.9662751964906</v>
      </c>
      <c r="E18" s="10">
        <f t="shared" si="2"/>
        <v>54702.4406668483</v>
      </c>
      <c r="F18" s="1"/>
      <c r="G18" s="1"/>
      <c r="H18" s="1"/>
      <c r="I18" s="1"/>
    </row>
    <row r="19" spans="2:9" ht="15">
      <c r="B19" s="1">
        <v>9</v>
      </c>
      <c r="C19" s="9">
        <f t="shared" si="0"/>
        <v>2711.429665193763</v>
      </c>
      <c r="D19" s="9">
        <f t="shared" si="1"/>
        <v>2371.395345021173</v>
      </c>
      <c r="E19" s="10">
        <f t="shared" si="2"/>
        <v>52331.04532182713</v>
      </c>
      <c r="F19" s="1"/>
      <c r="G19" s="5"/>
      <c r="H19" s="1"/>
      <c r="I19" s="1"/>
    </row>
    <row r="20" spans="2:9" ht="15">
      <c r="B20" s="1">
        <v>10</v>
      </c>
      <c r="C20" s="9">
        <f t="shared" si="0"/>
        <v>2711.429665193763</v>
      </c>
      <c r="D20" s="9">
        <f t="shared" si="1"/>
        <v>2336.35009361692</v>
      </c>
      <c r="E20" s="10">
        <f t="shared" si="2"/>
        <v>49994.69522821021</v>
      </c>
      <c r="F20" s="1"/>
      <c r="G20" s="11"/>
      <c r="H20" s="1"/>
      <c r="I20" s="1"/>
    </row>
    <row r="21" spans="2:9" ht="15">
      <c r="B21" s="1">
        <v>11</v>
      </c>
      <c r="C21" s="9">
        <f t="shared" si="0"/>
        <v>2711.429665193763</v>
      </c>
      <c r="D21" s="9">
        <f t="shared" si="1"/>
        <v>2301.8227523319406</v>
      </c>
      <c r="E21" s="10">
        <f t="shared" si="2"/>
        <v>47692.87247587826</v>
      </c>
      <c r="F21" s="1"/>
      <c r="G21" s="11"/>
      <c r="H21" s="1"/>
      <c r="I21" s="1"/>
    </row>
    <row r="22" spans="2:9" ht="15">
      <c r="B22" s="1">
        <v>12</v>
      </c>
      <c r="C22" s="9">
        <f t="shared" si="0"/>
        <v>2711.429665193763</v>
      </c>
      <c r="D22" s="9">
        <f t="shared" si="1"/>
        <v>2267.80566732211</v>
      </c>
      <c r="E22" s="10">
        <f t="shared" si="2"/>
        <v>45425.066808556156</v>
      </c>
      <c r="F22" s="1"/>
      <c r="G22" s="1"/>
      <c r="H22" s="1"/>
      <c r="I22" s="1"/>
    </row>
    <row r="23" spans="2:9" ht="15">
      <c r="B23" s="1">
        <v>13</v>
      </c>
      <c r="C23" s="9">
        <f t="shared" si="0"/>
        <v>2711.429665193763</v>
      </c>
      <c r="D23" s="9">
        <f t="shared" si="1"/>
        <v>2234.2912978542954</v>
      </c>
      <c r="E23" s="10">
        <f t="shared" si="2"/>
        <v>43190.77551070186</v>
      </c>
      <c r="F23" s="1"/>
      <c r="G23" s="1"/>
      <c r="H23" s="1"/>
      <c r="I23" s="1"/>
    </row>
    <row r="24" spans="2:9" ht="15">
      <c r="B24" s="1">
        <v>14</v>
      </c>
      <c r="C24" s="9">
        <f t="shared" si="0"/>
        <v>2711.429665193763</v>
      </c>
      <c r="D24" s="9">
        <f t="shared" si="1"/>
        <v>2201.272214634774</v>
      </c>
      <c r="E24" s="10">
        <f t="shared" si="2"/>
        <v>40989.50329606709</v>
      </c>
      <c r="F24" s="1"/>
      <c r="G24" s="1"/>
      <c r="H24" s="1"/>
      <c r="I24" s="1"/>
    </row>
    <row r="25" spans="2:9" ht="15">
      <c r="B25" s="1">
        <v>15</v>
      </c>
      <c r="C25" s="9">
        <f t="shared" si="0"/>
        <v>2711.429665193763</v>
      </c>
      <c r="D25" s="9">
        <f t="shared" si="1"/>
        <v>2168.7410981623393</v>
      </c>
      <c r="E25" s="10">
        <f t="shared" si="2"/>
        <v>38820.76219790475</v>
      </c>
      <c r="F25" s="1"/>
      <c r="G25" s="1"/>
      <c r="H25" s="1"/>
      <c r="I25" s="1"/>
    </row>
    <row r="26" spans="2:9" ht="15">
      <c r="B26" s="1">
        <v>16</v>
      </c>
      <c r="C26" s="9">
        <f t="shared" si="0"/>
        <v>2711.429665193763</v>
      </c>
      <c r="D26" s="9">
        <f t="shared" si="1"/>
        <v>2136.690737105753</v>
      </c>
      <c r="E26" s="10">
        <f t="shared" si="2"/>
        <v>36684.071460798994</v>
      </c>
      <c r="F26" s="1"/>
      <c r="G26" s="1"/>
      <c r="H26" s="1"/>
      <c r="I26" s="1"/>
    </row>
    <row r="27" spans="2:9" ht="15">
      <c r="B27" s="1">
        <v>17</v>
      </c>
      <c r="C27" s="9">
        <f t="shared" si="0"/>
        <v>2711.429665193763</v>
      </c>
      <c r="D27" s="9">
        <f t="shared" si="1"/>
        <v>2105.1140267051765</v>
      </c>
      <c r="E27" s="10">
        <f t="shared" si="2"/>
        <v>34578.95743409382</v>
      </c>
      <c r="F27" s="1"/>
      <c r="G27" s="1"/>
      <c r="H27" s="1"/>
      <c r="I27" s="1"/>
    </row>
    <row r="28" spans="2:9" ht="15">
      <c r="B28" s="1">
        <v>18</v>
      </c>
      <c r="C28" s="9">
        <f t="shared" si="0"/>
        <v>2711.429665193763</v>
      </c>
      <c r="D28" s="9">
        <f t="shared" si="1"/>
        <v>2074.003967197218</v>
      </c>
      <c r="E28" s="10">
        <f t="shared" si="2"/>
        <v>32504.9534668966</v>
      </c>
      <c r="F28" s="1"/>
      <c r="G28" s="1"/>
      <c r="H28" s="1"/>
      <c r="I28" s="1"/>
    </row>
    <row r="29" spans="2:9" ht="15">
      <c r="B29" s="1">
        <v>19</v>
      </c>
      <c r="C29" s="9">
        <f t="shared" si="0"/>
        <v>2711.429665193763</v>
      </c>
      <c r="D29" s="9">
        <f t="shared" si="1"/>
        <v>2043.3536622632691</v>
      </c>
      <c r="E29" s="10">
        <f t="shared" si="2"/>
        <v>30461.599804633333</v>
      </c>
      <c r="F29" s="1"/>
      <c r="G29" s="1"/>
      <c r="H29" s="1"/>
      <c r="I29" s="1"/>
    </row>
    <row r="30" spans="2:9" ht="15">
      <c r="B30" s="1">
        <v>20</v>
      </c>
      <c r="C30" s="9">
        <f t="shared" si="0"/>
        <v>2711.429665193763</v>
      </c>
      <c r="D30" s="9">
        <f t="shared" si="1"/>
        <v>2013.1563175007584</v>
      </c>
      <c r="E30" s="10">
        <f t="shared" si="2"/>
        <v>28448.443487132576</v>
      </c>
      <c r="F30" s="1"/>
      <c r="G30" s="1"/>
      <c r="H30" s="1"/>
      <c r="I30" s="1"/>
    </row>
    <row r="31" spans="2:9" ht="15">
      <c r="B31" s="1">
        <v>21</v>
      </c>
      <c r="C31" s="9">
        <f t="shared" si="0"/>
        <v>2711.429665193763</v>
      </c>
      <c r="D31" s="9">
        <f t="shared" si="1"/>
        <v>1983.4052389170035</v>
      </c>
      <c r="E31" s="10">
        <f t="shared" si="2"/>
        <v>26465.038248215573</v>
      </c>
      <c r="F31" s="1"/>
      <c r="G31" s="1"/>
      <c r="H31" s="1"/>
      <c r="I31" s="1"/>
    </row>
    <row r="32" spans="2:9" ht="15">
      <c r="B32" s="1">
        <v>22</v>
      </c>
      <c r="C32" s="9">
        <f t="shared" si="0"/>
        <v>2711.429665193763</v>
      </c>
      <c r="D32" s="9">
        <f t="shared" si="1"/>
        <v>1954.093831445324</v>
      </c>
      <c r="E32" s="10">
        <f t="shared" si="2"/>
        <v>24510.94441677025</v>
      </c>
      <c r="F32" s="1"/>
      <c r="G32" s="1"/>
      <c r="H32" s="1"/>
      <c r="I32" s="1"/>
    </row>
    <row r="33" spans="2:9" ht="15">
      <c r="B33" s="1">
        <v>23</v>
      </c>
      <c r="C33" s="9">
        <f t="shared" si="0"/>
        <v>2711.429665193763</v>
      </c>
      <c r="D33" s="9">
        <f t="shared" si="1"/>
        <v>1925.215597483078</v>
      </c>
      <c r="E33" s="10">
        <f t="shared" si="2"/>
        <v>22585.72881928717</v>
      </c>
      <c r="F33" s="1"/>
      <c r="G33" s="1"/>
      <c r="H33" s="1"/>
      <c r="I33" s="1"/>
    </row>
    <row r="34" spans="2:9" ht="15">
      <c r="B34" s="1">
        <v>24</v>
      </c>
      <c r="C34" s="9">
        <f t="shared" si="0"/>
        <v>2711.429665193763</v>
      </c>
      <c r="D34" s="9">
        <f t="shared" si="1"/>
        <v>1896.7641354513087</v>
      </c>
      <c r="E34" s="10">
        <f t="shared" si="2"/>
        <v>20688.964683835864</v>
      </c>
      <c r="F34" s="1"/>
      <c r="G34" s="1"/>
      <c r="H34" s="1"/>
      <c r="I34" s="1"/>
    </row>
    <row r="35" spans="2:9" ht="15">
      <c r="B35" s="1">
        <v>25</v>
      </c>
      <c r="C35" s="9">
        <f t="shared" si="0"/>
        <v>2711.429665193763</v>
      </c>
      <c r="D35" s="9">
        <f t="shared" si="1"/>
        <v>1868.7331383756737</v>
      </c>
      <c r="E35" s="10">
        <f t="shared" si="2"/>
        <v>18820.231545460192</v>
      </c>
      <c r="F35" s="1"/>
      <c r="G35" s="1"/>
      <c r="H35" s="1"/>
      <c r="I35" s="1"/>
    </row>
    <row r="36" spans="2:9" ht="15">
      <c r="B36" s="1">
        <v>26</v>
      </c>
      <c r="C36" s="9">
        <f t="shared" si="0"/>
        <v>2711.429665193763</v>
      </c>
      <c r="D36" s="9">
        <f t="shared" si="1"/>
        <v>1841.1163924883488</v>
      </c>
      <c r="E36" s="10">
        <f t="shared" si="2"/>
        <v>16979.115152971845</v>
      </c>
      <c r="F36" s="1"/>
      <c r="G36" s="1"/>
      <c r="H36" s="1"/>
      <c r="I36" s="1"/>
    </row>
    <row r="37" spans="2:9" ht="15">
      <c r="B37" s="1">
        <v>27</v>
      </c>
      <c r="C37" s="9">
        <f t="shared" si="0"/>
        <v>2711.429665193763</v>
      </c>
      <c r="D37" s="9">
        <f t="shared" si="1"/>
        <v>1813.90777585059</v>
      </c>
      <c r="E37" s="10">
        <f t="shared" si="2"/>
        <v>15165.207377121254</v>
      </c>
      <c r="F37" s="1"/>
      <c r="G37" s="1"/>
      <c r="H37" s="1"/>
      <c r="I37" s="1"/>
    </row>
    <row r="38" spans="2:9" ht="15">
      <c r="B38" s="1">
        <v>28</v>
      </c>
      <c r="C38" s="9">
        <f t="shared" si="0"/>
        <v>2711.429665193763</v>
      </c>
      <c r="D38" s="9">
        <f t="shared" si="1"/>
        <v>1787.1012569956558</v>
      </c>
      <c r="E38" s="10">
        <f t="shared" si="2"/>
        <v>13378.106120125598</v>
      </c>
      <c r="F38" s="1"/>
      <c r="G38" s="1"/>
      <c r="H38" s="1"/>
      <c r="I38" s="1"/>
    </row>
    <row r="39" spans="2:9" ht="15">
      <c r="B39" s="1">
        <v>29</v>
      </c>
      <c r="C39" s="9">
        <f t="shared" si="0"/>
        <v>2711.429665193763</v>
      </c>
      <c r="D39" s="9">
        <f t="shared" si="1"/>
        <v>1760.6908935917788</v>
      </c>
      <c r="E39" s="10">
        <f t="shared" si="2"/>
        <v>11617.41522653382</v>
      </c>
      <c r="F39" s="1"/>
      <c r="G39" s="1"/>
      <c r="H39" s="1"/>
      <c r="I39" s="1"/>
    </row>
    <row r="40" spans="2:9" ht="15">
      <c r="B40" s="1">
        <v>30</v>
      </c>
      <c r="C40" s="9">
        <f t="shared" si="0"/>
        <v>2711.429665193763</v>
      </c>
      <c r="D40" s="9">
        <f t="shared" si="1"/>
        <v>1734.670831124906</v>
      </c>
      <c r="E40" s="10">
        <f t="shared" si="2"/>
        <v>9882.744395408914</v>
      </c>
      <c r="F40" s="1"/>
      <c r="G40" s="1"/>
      <c r="H40" s="1"/>
      <c r="I40" s="1"/>
    </row>
    <row r="41" spans="2:9" ht="15">
      <c r="B41" s="1">
        <v>31</v>
      </c>
      <c r="C41" s="9">
        <f t="shared" si="0"/>
        <v>2711.429665193763</v>
      </c>
      <c r="D41" s="9">
        <f t="shared" si="1"/>
        <v>1709.0353016008928</v>
      </c>
      <c r="E41" s="10">
        <f t="shared" si="2"/>
        <v>8173.709093808021</v>
      </c>
      <c r="F41" s="1"/>
      <c r="G41" s="1"/>
      <c r="H41" s="1"/>
      <c r="I41" s="1"/>
    </row>
    <row r="42" spans="2:9" ht="15">
      <c r="B42" s="1">
        <v>32</v>
      </c>
      <c r="C42" s="9">
        <f t="shared" si="0"/>
        <v>2711.429665193763</v>
      </c>
      <c r="D42" s="9">
        <f t="shared" si="1"/>
        <v>1683.7786222668897</v>
      </c>
      <c r="E42" s="10">
        <f t="shared" si="2"/>
        <v>6489.930471541131</v>
      </c>
      <c r="F42" s="1"/>
      <c r="G42" s="1"/>
      <c r="H42" s="1"/>
      <c r="I42" s="1"/>
    </row>
    <row r="43" spans="2:9" ht="15">
      <c r="B43" s="1">
        <v>33</v>
      </c>
      <c r="C43" s="9">
        <f t="shared" si="0"/>
        <v>2711.429665193763</v>
      </c>
      <c r="D43" s="9">
        <f t="shared" si="1"/>
        <v>1658.8951943516156</v>
      </c>
      <c r="E43" s="10">
        <f t="shared" si="2"/>
        <v>4831.035277189515</v>
      </c>
      <c r="F43" s="1"/>
      <c r="G43" s="1"/>
      <c r="H43" s="1"/>
      <c r="I43" s="1"/>
    </row>
    <row r="44" spans="2:9" ht="15">
      <c r="B44" s="1">
        <v>34</v>
      </c>
      <c r="C44" s="9">
        <f t="shared" si="0"/>
        <v>2711.429665193763</v>
      </c>
      <c r="D44" s="9">
        <f t="shared" si="1"/>
        <v>1634.3795018242522</v>
      </c>
      <c r="E44" s="10">
        <f t="shared" si="2"/>
        <v>3196.655775365263</v>
      </c>
      <c r="F44" s="1"/>
      <c r="G44" s="1"/>
      <c r="H44" s="1"/>
      <c r="I44" s="1"/>
    </row>
    <row r="45" spans="2:9" ht="15">
      <c r="B45" s="1">
        <v>35</v>
      </c>
      <c r="C45" s="9">
        <f t="shared" si="0"/>
        <v>2711.429665193763</v>
      </c>
      <c r="D45" s="9">
        <f t="shared" si="1"/>
        <v>1610.2261101716772</v>
      </c>
      <c r="E45" s="10">
        <f t="shared" si="2"/>
        <v>1586.4296651935856</v>
      </c>
      <c r="F45" s="1"/>
      <c r="G45" s="1"/>
      <c r="H45" s="1"/>
      <c r="I45" s="1"/>
    </row>
    <row r="46" spans="2:9" ht="15">
      <c r="B46" s="1">
        <v>36</v>
      </c>
      <c r="C46" s="9">
        <f t="shared" si="0"/>
        <v>2711.429665193763</v>
      </c>
      <c r="D46" s="9">
        <f t="shared" si="1"/>
        <v>1586.4296651937707</v>
      </c>
      <c r="E46" s="10">
        <f t="shared" si="2"/>
        <v>-1.850821718107909E-10</v>
      </c>
      <c r="F46" s="1"/>
      <c r="G46" s="1"/>
      <c r="H46" s="1"/>
      <c r="I46" s="1"/>
    </row>
    <row r="47" spans="2:9" ht="15">
      <c r="B47" s="1" t="s">
        <v>11</v>
      </c>
      <c r="C47" s="12">
        <f>SUM(C11:C46)</f>
        <v>97611.46794697545</v>
      </c>
      <c r="D47" s="12">
        <f>SUM(D11:D46)</f>
        <v>75000.00000000019</v>
      </c>
      <c r="E47" s="1"/>
      <c r="F47" s="1"/>
      <c r="G47" s="1"/>
      <c r="H47" s="1"/>
      <c r="I47" s="1"/>
    </row>
  </sheetData>
  <sheetProtection/>
  <printOptions/>
  <pageMargins left="0.75" right="0.75" top="1" bottom="1" header="0.5" footer="0.5"/>
  <pageSetup horizontalDpi="600" verticalDpi="60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Civil and Environmental Engineering, 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A. Perkins</dc:creator>
  <cp:keywords/>
  <dc:description/>
  <cp:lastModifiedBy>Bob</cp:lastModifiedBy>
  <cp:lastPrinted>2001-09-12T21:08:44Z</cp:lastPrinted>
  <dcterms:created xsi:type="dcterms:W3CDTF">2000-09-12T01:29:00Z</dcterms:created>
  <dcterms:modified xsi:type="dcterms:W3CDTF">2017-01-19T02:27:54Z</dcterms:modified>
  <cp:category/>
  <cp:version/>
  <cp:contentType/>
  <cp:contentStatus/>
</cp:coreProperties>
</file>